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usiness Center Website (Reingold)\Resources for n4a Buisness Center webpage\Davis' non-approved ideas for Resources\Calculators\"/>
    </mc:Choice>
  </mc:AlternateContent>
  <bookViews>
    <workbookView xWindow="0" yWindow="0" windowWidth="24000" windowHeight="9735"/>
  </bookViews>
  <sheets>
    <sheet name="Readmission" sheetId="1" r:id="rId1"/>
    <sheet name="Other" sheetId="2" r:id="rId2"/>
    <sheet name="Combined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E2" i="5" l="1"/>
  <c r="K2" i="5"/>
  <c r="H3" i="5"/>
  <c r="I2" i="5" s="1"/>
  <c r="J2" i="5" s="1"/>
  <c r="L2" i="5" s="1"/>
  <c r="H2" i="5"/>
  <c r="N2" i="5" l="1"/>
  <c r="M2" i="5" s="1"/>
  <c r="C16" i="2"/>
  <c r="B16" i="2"/>
  <c r="D16" i="2" s="1"/>
  <c r="C15" i="2"/>
  <c r="B15" i="2"/>
  <c r="G15" i="2" s="1"/>
  <c r="C3" i="2"/>
  <c r="B3" i="2"/>
  <c r="C2" i="2"/>
  <c r="B2" i="2"/>
  <c r="D17" i="2" l="1"/>
  <c r="D15" i="2"/>
  <c r="E15" i="2" s="1"/>
  <c r="F15" i="2" s="1"/>
  <c r="D3" i="2"/>
  <c r="E2" i="2" s="1"/>
  <c r="F2" i="2" s="1"/>
  <c r="G2" i="2"/>
  <c r="D2" i="2"/>
  <c r="C16" i="1"/>
  <c r="B16" i="1"/>
  <c r="C15" i="1"/>
  <c r="B15" i="1"/>
  <c r="C3" i="1"/>
  <c r="B3" i="1"/>
  <c r="C2" i="1"/>
  <c r="B2" i="1"/>
  <c r="D17" i="1" l="1"/>
  <c r="I2" i="2"/>
  <c r="D4" i="2"/>
  <c r="H2" i="2"/>
  <c r="D16" i="1"/>
  <c r="G15" i="1"/>
  <c r="G2" i="1"/>
  <c r="I15" i="2"/>
  <c r="H15" i="2"/>
  <c r="D15" i="1"/>
  <c r="D2" i="1"/>
  <c r="D3" i="1"/>
  <c r="D4" i="1" s="1"/>
  <c r="E15" i="1" l="1"/>
  <c r="F15" i="1" s="1"/>
  <c r="I15" i="1" s="1"/>
  <c r="E2" i="1"/>
  <c r="F2" i="1" s="1"/>
  <c r="H2" i="1" s="1"/>
  <c r="H15" i="1" l="1"/>
  <c r="I2" i="1"/>
</calcChain>
</file>

<file path=xl/comments1.xml><?xml version="1.0" encoding="utf-8"?>
<comments xmlns="http://schemas.openxmlformats.org/spreadsheetml/2006/main">
  <authors>
    <author>Sandy Atkins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Sandy Atkins:</t>
        </r>
        <r>
          <rPr>
            <sz val="9"/>
            <color indexed="81"/>
            <rFont val="Tahoma"/>
            <family val="2"/>
          </rPr>
          <t xml:space="preserve">
Difference in utilization rate x number in intervention group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Sandy Atkins:</t>
        </r>
        <r>
          <rPr>
            <sz val="9"/>
            <color indexed="81"/>
            <rFont val="Tahoma"/>
            <family val="2"/>
          </rPr>
          <t xml:space="preserve">
Difference in utilization rate x number in intervention group</t>
        </r>
      </text>
    </comment>
  </commentList>
</comments>
</file>

<file path=xl/sharedStrings.xml><?xml version="1.0" encoding="utf-8"?>
<sst xmlns="http://schemas.openxmlformats.org/spreadsheetml/2006/main" count="101" uniqueCount="49">
  <si>
    <t>Name of Payer/Hospital</t>
  </si>
  <si>
    <t>n=</t>
  </si>
  <si>
    <t># 30-day readmits</t>
  </si>
  <si>
    <t>% readmit rate</t>
  </si>
  <si>
    <t># Readmits Averted</t>
  </si>
  <si>
    <t>$ saved @ $X per readmit</t>
  </si>
  <si>
    <t>Total Cost</t>
  </si>
  <si>
    <t>ROI</t>
  </si>
  <si>
    <t>Net Savings</t>
  </si>
  <si>
    <t>Intervention</t>
  </si>
  <si>
    <t>Comparison (Baseline or non-intervention)</t>
  </si>
  <si>
    <t># of readmissions known</t>
  </si>
  <si>
    <t>Reduction in Readmission Rate</t>
  </si>
  <si>
    <t>Enter # in Intervention Group</t>
  </si>
  <si>
    <t>Enter data into highlighted cells</t>
  </si>
  <si>
    <t>Enter # in Comparison Group*</t>
  </si>
  <si>
    <t>Enter # of readmissions - Intervention</t>
  </si>
  <si>
    <t>Enter # of readmissions - Comparison</t>
  </si>
  <si>
    <t>Enter value/cost per readmission</t>
  </si>
  <si>
    <t>Enter cost/price per intervention</t>
  </si>
  <si>
    <t>*Comparison group n is the same as intervention group if it is a baseline comparison</t>
  </si>
  <si>
    <t>Readmission rate known</t>
  </si>
  <si>
    <t xml:space="preserve">Enter Readmission Rate - Intervention </t>
  </si>
  <si>
    <t xml:space="preserve">Enter Readmission Rate - Comparison </t>
  </si>
  <si>
    <t>% Utiliz. rate</t>
  </si>
  <si>
    <t>Reduction in Utilization Rate</t>
  </si>
  <si>
    <t>$ saved @ $X per Use</t>
  </si>
  <si>
    <t>Name of Payer</t>
  </si>
  <si>
    <t xml:space="preserve">Enter Utilization % Rate - Intervention </t>
  </si>
  <si>
    <t xml:space="preserve">Enter Utilization % Rate - Comparison </t>
  </si>
  <si>
    <t>Enter value/cost per admission/use</t>
  </si>
  <si>
    <t>Enter cost/price per admission/use</t>
  </si>
  <si>
    <t>Enter # of Admissions/Uses - Intervention</t>
  </si>
  <si>
    <t>Enter # of Admissions/Uses - Comparison</t>
  </si>
  <si>
    <t># Readmits</t>
  </si>
  <si>
    <t>% Readmit rate</t>
  </si>
  <si>
    <t># ED Visits</t>
  </si>
  <si>
    <t>ED Visits averted</t>
  </si>
  <si>
    <t>$ saved @ $2,000 per Use</t>
  </si>
  <si>
    <t>Total Savings</t>
  </si>
  <si>
    <t>Price</t>
  </si>
  <si>
    <t>Comparison</t>
  </si>
  <si>
    <t>$ saved @ $15,000 per Readmit</t>
  </si>
  <si>
    <t>$ saved @ $XX per readmit</t>
  </si>
  <si>
    <t># of visits/admissions/days known</t>
  </si>
  <si>
    <t>Utilization rate known</t>
  </si>
  <si>
    <t>Utilization avoided</t>
  </si>
  <si>
    <t># Used</t>
  </si>
  <si>
    <t>If you have two utilization metrics - such as hospitalization &amp; ED use, count cost only 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</si>
</sst>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color rgb="FF0000CC"/>
      <name val="Leelawadee"/>
      <family val="2"/>
    </font>
    <font>
      <sz val="10"/>
      <color rgb="FF000000"/>
      <name val="Leelawadee"/>
      <family val="2"/>
    </font>
    <font>
      <b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thick">
        <color rgb="FF0000CC"/>
      </right>
      <top style="medium">
        <color auto="1"/>
      </top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 style="medium">
        <color rgb="FFA3A3A3"/>
      </left>
      <right style="thick">
        <color rgb="FF0000CC"/>
      </right>
      <top/>
      <bottom style="medium">
        <color rgb="FFA3A3A3"/>
      </bottom>
      <diagonal/>
    </border>
    <border>
      <left style="thick">
        <color rgb="FF0000CC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auto="1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thin">
        <color indexed="64"/>
      </bottom>
      <diagonal/>
    </border>
    <border>
      <left style="medium">
        <color rgb="FFA3A3A3"/>
      </left>
      <right style="thick">
        <color rgb="FF0000CC"/>
      </right>
      <top style="medium">
        <color rgb="FFA3A3A3"/>
      </top>
      <bottom style="medium">
        <color auto="1"/>
      </bottom>
      <diagonal/>
    </border>
    <border>
      <left/>
      <right style="medium">
        <color rgb="FFA3A3A3"/>
      </right>
      <top style="medium">
        <color rgb="FFA3A3A3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/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3" applyNumberFormat="1" applyFont="1" applyBorder="1" applyAlignment="1">
      <alignment vertical="center" wrapText="1"/>
    </xf>
    <xf numFmtId="165" fontId="5" fillId="0" borderId="6" xfId="1" applyNumberFormat="1" applyFont="1" applyBorder="1" applyAlignment="1">
      <alignment vertical="center" wrapText="1"/>
    </xf>
    <xf numFmtId="166" fontId="5" fillId="0" borderId="7" xfId="2" applyNumberFormat="1" applyFont="1" applyBorder="1" applyAlignment="1">
      <alignment vertical="center" wrapText="1"/>
    </xf>
    <xf numFmtId="6" fontId="0" fillId="0" borderId="8" xfId="0" applyNumberFormat="1" applyBorder="1"/>
    <xf numFmtId="0" fontId="0" fillId="0" borderId="0" xfId="0" applyBorder="1"/>
    <xf numFmtId="0" fontId="4" fillId="0" borderId="10" xfId="0" applyFont="1" applyBorder="1" applyAlignment="1">
      <alignment vertical="center" wrapText="1"/>
    </xf>
    <xf numFmtId="164" fontId="5" fillId="0" borderId="11" xfId="3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4" fontId="5" fillId="0" borderId="10" xfId="3" applyNumberFormat="1" applyFont="1" applyBorder="1" applyAlignment="1">
      <alignment vertical="center" wrapText="1"/>
    </xf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7" fillId="0" borderId="0" xfId="0" applyFont="1"/>
    <xf numFmtId="6" fontId="3" fillId="2" borderId="0" xfId="0" applyNumberFormat="1" applyFont="1" applyFill="1"/>
    <xf numFmtId="0" fontId="8" fillId="0" borderId="0" xfId="0" applyFont="1"/>
    <xf numFmtId="167" fontId="5" fillId="0" borderId="6" xfId="1" applyNumberFormat="1" applyFont="1" applyBorder="1" applyAlignment="1">
      <alignment vertical="center" wrapText="1"/>
    </xf>
    <xf numFmtId="167" fontId="5" fillId="0" borderId="11" xfId="1" applyNumberFormat="1" applyFont="1" applyBorder="1" applyAlignment="1">
      <alignment vertical="center" wrapText="1"/>
    </xf>
    <xf numFmtId="164" fontId="3" fillId="2" borderId="0" xfId="0" applyNumberFormat="1" applyFont="1" applyFill="1"/>
    <xf numFmtId="168" fontId="3" fillId="2" borderId="0" xfId="0" applyNumberFormat="1" applyFont="1" applyFill="1"/>
    <xf numFmtId="0" fontId="9" fillId="0" borderId="0" xfId="0" applyFont="1"/>
    <xf numFmtId="0" fontId="3" fillId="0" borderId="1" xfId="0" applyFont="1" applyBorder="1" applyAlignment="1">
      <alignment horizontal="left"/>
    </xf>
    <xf numFmtId="164" fontId="3" fillId="0" borderId="1" xfId="3" applyNumberFormat="1" applyFont="1" applyBorder="1" applyAlignment="1">
      <alignment horizontal="center" wrapText="1"/>
    </xf>
    <xf numFmtId="166" fontId="0" fillId="0" borderId="0" xfId="0" applyNumberFormat="1" applyBorder="1"/>
    <xf numFmtId="166" fontId="0" fillId="0" borderId="8" xfId="0" applyNumberFormat="1" applyBorder="1"/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9" xfId="0" applyFont="1" applyFill="1" applyBorder="1"/>
    <xf numFmtId="0" fontId="1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3" zoomScale="110" zoomScaleNormal="110" workbookViewId="0">
      <selection activeCell="B18" sqref="B18"/>
    </sheetView>
  </sheetViews>
  <sheetFormatPr defaultRowHeight="15" x14ac:dyDescent="0.25"/>
  <cols>
    <col min="1" max="1" width="29.7109375" customWidth="1"/>
    <col min="2" max="2" width="8.42578125" style="22" customWidth="1"/>
    <col min="3" max="3" width="8.140625" customWidth="1"/>
    <col min="4" max="4" width="9.140625" customWidth="1"/>
    <col min="5" max="5" width="10.140625" customWidth="1"/>
    <col min="6" max="6" width="11.5703125" customWidth="1"/>
    <col min="7" max="7" width="11.140625" customWidth="1"/>
    <col min="8" max="8" width="8.5703125" customWidth="1"/>
    <col min="9" max="9" width="11.85546875" customWidth="1"/>
  </cols>
  <sheetData>
    <row r="1" spans="1:13" s="6" customFormat="1" ht="44.1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43</v>
      </c>
      <c r="G1" s="3" t="s">
        <v>6</v>
      </c>
      <c r="H1" s="3" t="s">
        <v>7</v>
      </c>
      <c r="I1" s="3" t="s">
        <v>8</v>
      </c>
      <c r="J1" s="5"/>
      <c r="K1" s="5"/>
      <c r="L1" s="5"/>
      <c r="M1" s="5"/>
    </row>
    <row r="2" spans="1:13" thickBot="1" x14ac:dyDescent="0.4">
      <c r="A2" s="7" t="s">
        <v>9</v>
      </c>
      <c r="B2" s="8">
        <f>B5</f>
        <v>0</v>
      </c>
      <c r="C2" s="9">
        <f>B7</f>
        <v>0</v>
      </c>
      <c r="D2" s="10" t="e">
        <f>C2/B2</f>
        <v>#DIV/0!</v>
      </c>
      <c r="E2" s="11" t="e">
        <f>(D3*B2)-C2</f>
        <v>#DIV/0!</v>
      </c>
      <c r="F2" s="12" t="e">
        <f>E2*B9</f>
        <v>#DIV/0!</v>
      </c>
      <c r="G2" s="13">
        <f>B2*B10</f>
        <v>0</v>
      </c>
      <c r="H2" s="10" t="e">
        <f>(F2-G2)/G2</f>
        <v>#DIV/0!</v>
      </c>
      <c r="I2" s="13" t="e">
        <f>F2-G2</f>
        <v>#DIV/0!</v>
      </c>
      <c r="J2" s="14"/>
      <c r="K2" s="14"/>
      <c r="L2" s="14"/>
      <c r="M2" s="14"/>
    </row>
    <row r="3" spans="1:13" thickBot="1" x14ac:dyDescent="0.4">
      <c r="A3" s="40" t="s">
        <v>10</v>
      </c>
      <c r="B3" s="15">
        <f>B6</f>
        <v>0</v>
      </c>
      <c r="C3" s="17">
        <f>B8</f>
        <v>0</v>
      </c>
      <c r="D3" s="20" t="e">
        <f>C3/B3</f>
        <v>#DIV/0!</v>
      </c>
      <c r="E3" s="17"/>
      <c r="F3" s="18"/>
      <c r="G3" s="19"/>
      <c r="H3" s="20"/>
      <c r="I3" s="17"/>
      <c r="J3" s="14"/>
      <c r="K3" s="14"/>
      <c r="L3" s="14"/>
      <c r="M3" s="14"/>
    </row>
    <row r="4" spans="1:13" thickBot="1" x14ac:dyDescent="0.4">
      <c r="A4" s="21" t="s">
        <v>11</v>
      </c>
      <c r="D4" s="33" t="e">
        <f>(D3-D2)/D3</f>
        <v>#DIV/0!</v>
      </c>
      <c r="E4" s="32" t="s">
        <v>12</v>
      </c>
      <c r="F4" s="31"/>
    </row>
    <row r="5" spans="1:13" ht="14.45" x14ac:dyDescent="0.35">
      <c r="A5" t="s">
        <v>13</v>
      </c>
      <c r="B5" s="23"/>
      <c r="C5" s="24" t="s">
        <v>14</v>
      </c>
    </row>
    <row r="6" spans="1:13" ht="14.45" x14ac:dyDescent="0.35">
      <c r="A6" t="s">
        <v>15</v>
      </c>
      <c r="B6" s="23"/>
    </row>
    <row r="7" spans="1:13" ht="14.45" x14ac:dyDescent="0.35">
      <c r="A7" t="s">
        <v>16</v>
      </c>
      <c r="B7" s="23"/>
    </row>
    <row r="8" spans="1:13" ht="14.45" x14ac:dyDescent="0.35">
      <c r="A8" t="s">
        <v>17</v>
      </c>
      <c r="B8" s="23"/>
    </row>
    <row r="9" spans="1:13" ht="14.45" x14ac:dyDescent="0.35">
      <c r="A9" t="s">
        <v>18</v>
      </c>
      <c r="B9" s="25"/>
    </row>
    <row r="10" spans="1:13" ht="14.45" x14ac:dyDescent="0.35">
      <c r="A10" t="s">
        <v>19</v>
      </c>
      <c r="B10" s="25"/>
    </row>
    <row r="11" spans="1:13" ht="18.600000000000001" customHeight="1" x14ac:dyDescent="0.35">
      <c r="A11" s="26" t="s">
        <v>20</v>
      </c>
    </row>
    <row r="13" spans="1:13" thickBot="1" x14ac:dyDescent="0.4"/>
    <row r="14" spans="1:13" s="6" customFormat="1" ht="44.1" thickBot="1" x14ac:dyDescent="0.4">
      <c r="A14" s="1" t="s">
        <v>0</v>
      </c>
      <c r="B14" s="2" t="s">
        <v>1</v>
      </c>
      <c r="C14" s="3" t="s">
        <v>3</v>
      </c>
      <c r="D14" s="3" t="s">
        <v>2</v>
      </c>
      <c r="E14" s="3" t="s">
        <v>4</v>
      </c>
      <c r="F14" s="4" t="s">
        <v>5</v>
      </c>
      <c r="G14" s="3" t="s">
        <v>6</v>
      </c>
      <c r="H14" s="3" t="s">
        <v>7</v>
      </c>
      <c r="I14" s="3" t="s">
        <v>8</v>
      </c>
      <c r="J14" s="5"/>
      <c r="K14" s="5"/>
      <c r="L14" s="5"/>
      <c r="M14" s="5"/>
    </row>
    <row r="15" spans="1:13" thickBot="1" x14ac:dyDescent="0.4">
      <c r="A15" s="7" t="s">
        <v>9</v>
      </c>
      <c r="B15" s="8">
        <f>B18</f>
        <v>0</v>
      </c>
      <c r="C15" s="10">
        <f>B20</f>
        <v>0</v>
      </c>
      <c r="D15" s="27">
        <f>C15*B15</f>
        <v>0</v>
      </c>
      <c r="E15" s="11">
        <f>(C16*B15)-D15</f>
        <v>0</v>
      </c>
      <c r="F15" s="12">
        <f>E15*B22</f>
        <v>0</v>
      </c>
      <c r="G15" s="13">
        <f>B15*B23</f>
        <v>0</v>
      </c>
      <c r="H15" s="10" t="e">
        <f>(F15-G15)/G15</f>
        <v>#DIV/0!</v>
      </c>
      <c r="I15" s="13">
        <f>F15-G15</f>
        <v>0</v>
      </c>
      <c r="J15" s="14"/>
      <c r="K15" s="14"/>
      <c r="L15" s="14"/>
      <c r="M15" s="14"/>
    </row>
    <row r="16" spans="1:13" thickBot="1" x14ac:dyDescent="0.4">
      <c r="A16" s="40" t="s">
        <v>10</v>
      </c>
      <c r="B16" s="15">
        <f>B19</f>
        <v>0</v>
      </c>
      <c r="C16" s="16">
        <f>B21</f>
        <v>0</v>
      </c>
      <c r="D16" s="28">
        <f>C16*B16</f>
        <v>0</v>
      </c>
      <c r="E16" s="17"/>
      <c r="F16" s="18"/>
      <c r="G16" s="19"/>
      <c r="H16" s="20"/>
      <c r="I16" s="17"/>
      <c r="J16" s="14"/>
      <c r="K16" s="14"/>
      <c r="L16" s="14"/>
      <c r="M16" s="14"/>
    </row>
    <row r="17" spans="1:6" thickBot="1" x14ac:dyDescent="0.4">
      <c r="A17" s="21" t="s">
        <v>21</v>
      </c>
      <c r="D17" s="33" t="e">
        <f>(C16-C15)/C16</f>
        <v>#DIV/0!</v>
      </c>
      <c r="E17" s="32" t="s">
        <v>12</v>
      </c>
      <c r="F17" s="31"/>
    </row>
    <row r="18" spans="1:6" ht="14.45" x14ac:dyDescent="0.35">
      <c r="A18" t="s">
        <v>13</v>
      </c>
      <c r="B18" s="23"/>
    </row>
    <row r="19" spans="1:6" ht="14.45" x14ac:dyDescent="0.35">
      <c r="A19" t="s">
        <v>15</v>
      </c>
      <c r="B19" s="23"/>
    </row>
    <row r="20" spans="1:6" ht="14.45" x14ac:dyDescent="0.35">
      <c r="A20" t="s">
        <v>22</v>
      </c>
      <c r="B20" s="29"/>
    </row>
    <row r="21" spans="1:6" ht="14.45" x14ac:dyDescent="0.35">
      <c r="A21" t="s">
        <v>23</v>
      </c>
      <c r="B21" s="29"/>
    </row>
    <row r="22" spans="1:6" ht="14.45" x14ac:dyDescent="0.35">
      <c r="A22" t="s">
        <v>18</v>
      </c>
      <c r="B22" s="30"/>
    </row>
    <row r="23" spans="1:6" ht="14.45" x14ac:dyDescent="0.35">
      <c r="A23" t="s">
        <v>19</v>
      </c>
      <c r="B23" s="25"/>
    </row>
    <row r="24" spans="1:6" ht="17.45" customHeight="1" x14ac:dyDescent="0.35">
      <c r="A24" s="26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8" sqref="B18:B23"/>
    </sheetView>
  </sheetViews>
  <sheetFormatPr defaultRowHeight="15" x14ac:dyDescent="0.25"/>
  <cols>
    <col min="1" max="1" width="36.42578125" customWidth="1"/>
    <col min="2" max="2" width="8.42578125" style="22" customWidth="1"/>
    <col min="3" max="3" width="9.5703125" customWidth="1"/>
    <col min="4" max="4" width="9.140625" customWidth="1"/>
    <col min="5" max="5" width="10.140625" customWidth="1"/>
    <col min="6" max="6" width="11.5703125" customWidth="1"/>
    <col min="7" max="7" width="11.140625" customWidth="1"/>
    <col min="8" max="8" width="8.5703125" customWidth="1"/>
    <col min="9" max="9" width="11.85546875" customWidth="1"/>
  </cols>
  <sheetData>
    <row r="1" spans="1:13" s="6" customFormat="1" ht="29.45" thickBot="1" x14ac:dyDescent="0.4">
      <c r="A1" s="1" t="s">
        <v>27</v>
      </c>
      <c r="B1" s="2" t="s">
        <v>1</v>
      </c>
      <c r="C1" s="3" t="s">
        <v>47</v>
      </c>
      <c r="D1" s="3" t="s">
        <v>24</v>
      </c>
      <c r="E1" s="3" t="s">
        <v>46</v>
      </c>
      <c r="F1" s="4" t="s">
        <v>26</v>
      </c>
      <c r="G1" s="3" t="s">
        <v>6</v>
      </c>
      <c r="H1" s="3" t="s">
        <v>7</v>
      </c>
      <c r="I1" s="3" t="s">
        <v>8</v>
      </c>
      <c r="J1" s="5"/>
      <c r="K1" s="5"/>
      <c r="L1" s="5"/>
      <c r="M1" s="5"/>
    </row>
    <row r="2" spans="1:13" thickBot="1" x14ac:dyDescent="0.4">
      <c r="A2" s="7" t="s">
        <v>9</v>
      </c>
      <c r="B2" s="8">
        <f>B5</f>
        <v>0</v>
      </c>
      <c r="C2" s="9">
        <f>B7</f>
        <v>0</v>
      </c>
      <c r="D2" s="10" t="e">
        <f>C2/B2</f>
        <v>#DIV/0!</v>
      </c>
      <c r="E2" s="11" t="e">
        <f>(D3*B2)-C2</f>
        <v>#DIV/0!</v>
      </c>
      <c r="F2" s="12" t="e">
        <f>E2*B9</f>
        <v>#DIV/0!</v>
      </c>
      <c r="G2" s="13">
        <f>B2*B10</f>
        <v>0</v>
      </c>
      <c r="H2" s="10" t="e">
        <f>(F2-G2)/G2</f>
        <v>#DIV/0!</v>
      </c>
      <c r="I2" s="13" t="e">
        <f>F2-G2</f>
        <v>#DIV/0!</v>
      </c>
      <c r="J2" s="14"/>
      <c r="K2" s="14"/>
      <c r="L2" s="14"/>
      <c r="M2" s="14"/>
    </row>
    <row r="3" spans="1:13" thickBot="1" x14ac:dyDescent="0.4">
      <c r="A3" s="40" t="s">
        <v>10</v>
      </c>
      <c r="B3" s="15">
        <f>B6</f>
        <v>0</v>
      </c>
      <c r="C3" s="17">
        <f>B8</f>
        <v>0</v>
      </c>
      <c r="D3" s="20" t="e">
        <f>C3/B3</f>
        <v>#DIV/0!</v>
      </c>
      <c r="E3" s="17"/>
      <c r="F3" s="18"/>
      <c r="G3" s="19"/>
      <c r="H3" s="20"/>
      <c r="I3" s="17"/>
      <c r="J3" s="14"/>
      <c r="K3" s="14"/>
      <c r="L3" s="14"/>
      <c r="M3" s="14"/>
    </row>
    <row r="4" spans="1:13" thickBot="1" x14ac:dyDescent="0.4">
      <c r="A4" s="21" t="s">
        <v>44</v>
      </c>
      <c r="D4" s="33" t="e">
        <f>(D3-D2)/D3</f>
        <v>#DIV/0!</v>
      </c>
      <c r="E4" s="32" t="s">
        <v>25</v>
      </c>
      <c r="F4" s="31"/>
    </row>
    <row r="5" spans="1:13" ht="14.45" x14ac:dyDescent="0.35">
      <c r="A5" t="s">
        <v>13</v>
      </c>
      <c r="B5" s="23"/>
      <c r="C5" s="24" t="s">
        <v>14</v>
      </c>
    </row>
    <row r="6" spans="1:13" ht="14.45" x14ac:dyDescent="0.35">
      <c r="A6" t="s">
        <v>15</v>
      </c>
      <c r="B6" s="23"/>
    </row>
    <row r="7" spans="1:13" ht="14.45" x14ac:dyDescent="0.35">
      <c r="A7" t="s">
        <v>32</v>
      </c>
      <c r="B7" s="23"/>
    </row>
    <row r="8" spans="1:13" ht="14.45" x14ac:dyDescent="0.35">
      <c r="A8" t="s">
        <v>33</v>
      </c>
      <c r="B8" s="23"/>
    </row>
    <row r="9" spans="1:13" ht="14.45" x14ac:dyDescent="0.35">
      <c r="A9" t="s">
        <v>30</v>
      </c>
      <c r="B9" s="25"/>
    </row>
    <row r="10" spans="1:13" ht="14.45" x14ac:dyDescent="0.35">
      <c r="A10" t="s">
        <v>31</v>
      </c>
      <c r="B10" s="25"/>
    </row>
    <row r="11" spans="1:13" ht="14.45" x14ac:dyDescent="0.35">
      <c r="A11" s="26" t="s">
        <v>20</v>
      </c>
    </row>
    <row r="13" spans="1:13" thickBot="1" x14ac:dyDescent="0.4"/>
    <row r="14" spans="1:13" s="6" customFormat="1" ht="29.45" thickBot="1" x14ac:dyDescent="0.4">
      <c r="A14" s="1" t="s">
        <v>27</v>
      </c>
      <c r="B14" s="2" t="s">
        <v>1</v>
      </c>
      <c r="C14" s="3" t="s">
        <v>24</v>
      </c>
      <c r="D14" s="3" t="s">
        <v>47</v>
      </c>
      <c r="E14" s="3" t="s">
        <v>46</v>
      </c>
      <c r="F14" s="4" t="s">
        <v>26</v>
      </c>
      <c r="G14" s="3" t="s">
        <v>6</v>
      </c>
      <c r="H14" s="3" t="s">
        <v>7</v>
      </c>
      <c r="I14" s="3" t="s">
        <v>8</v>
      </c>
      <c r="J14" s="5"/>
      <c r="K14" s="5"/>
      <c r="L14" s="5"/>
      <c r="M14" s="5"/>
    </row>
    <row r="15" spans="1:13" thickBot="1" x14ac:dyDescent="0.4">
      <c r="A15" s="7" t="s">
        <v>9</v>
      </c>
      <c r="B15" s="8">
        <f>B18</f>
        <v>0</v>
      </c>
      <c r="C15" s="10">
        <f>B20</f>
        <v>0</v>
      </c>
      <c r="D15" s="27">
        <f>C15*B15</f>
        <v>0</v>
      </c>
      <c r="E15" s="11">
        <f>(C16*B15)-D15</f>
        <v>0</v>
      </c>
      <c r="F15" s="12">
        <f>E15*B22</f>
        <v>0</v>
      </c>
      <c r="G15" s="13">
        <f>B15*B23</f>
        <v>0</v>
      </c>
      <c r="H15" s="10" t="e">
        <f>(F15-G15)/G15</f>
        <v>#DIV/0!</v>
      </c>
      <c r="I15" s="13">
        <f>F15-G15</f>
        <v>0</v>
      </c>
      <c r="J15" s="14"/>
      <c r="K15" s="14"/>
      <c r="L15" s="14"/>
      <c r="M15" s="14"/>
    </row>
    <row r="16" spans="1:13" thickBot="1" x14ac:dyDescent="0.4">
      <c r="A16" s="40" t="s">
        <v>10</v>
      </c>
      <c r="B16" s="15">
        <f>B19</f>
        <v>0</v>
      </c>
      <c r="C16" s="16">
        <f>B21</f>
        <v>0</v>
      </c>
      <c r="D16" s="28">
        <f>C16*B16</f>
        <v>0</v>
      </c>
      <c r="E16" s="17"/>
      <c r="F16" s="18"/>
      <c r="G16" s="19"/>
      <c r="H16" s="20"/>
      <c r="I16" s="17"/>
      <c r="J16" s="14"/>
      <c r="K16" s="14"/>
      <c r="L16" s="14"/>
      <c r="M16" s="14"/>
    </row>
    <row r="17" spans="1:6" thickBot="1" x14ac:dyDescent="0.4">
      <c r="A17" s="21" t="s">
        <v>45</v>
      </c>
      <c r="D17" s="33" t="e">
        <f>(C16-C15)/C16</f>
        <v>#DIV/0!</v>
      </c>
      <c r="E17" s="32" t="s">
        <v>25</v>
      </c>
      <c r="F17" s="31"/>
    </row>
    <row r="18" spans="1:6" ht="14.45" x14ac:dyDescent="0.35">
      <c r="A18" t="s">
        <v>13</v>
      </c>
      <c r="B18" s="23"/>
    </row>
    <row r="19" spans="1:6" ht="14.45" x14ac:dyDescent="0.35">
      <c r="A19" t="s">
        <v>15</v>
      </c>
      <c r="B19" s="23"/>
    </row>
    <row r="20" spans="1:6" ht="14.45" x14ac:dyDescent="0.35">
      <c r="A20" t="s">
        <v>28</v>
      </c>
      <c r="B20" s="29"/>
    </row>
    <row r="21" spans="1:6" ht="14.45" x14ac:dyDescent="0.35">
      <c r="A21" t="s">
        <v>29</v>
      </c>
      <c r="B21" s="29"/>
    </row>
    <row r="22" spans="1:6" ht="14.45" x14ac:dyDescent="0.35">
      <c r="A22" t="s">
        <v>30</v>
      </c>
      <c r="B22" s="30"/>
    </row>
    <row r="23" spans="1:6" ht="14.45" x14ac:dyDescent="0.35">
      <c r="A23" t="s">
        <v>31</v>
      </c>
      <c r="B23" s="25"/>
    </row>
    <row r="24" spans="1:6" ht="14.45" x14ac:dyDescent="0.35">
      <c r="A24" s="2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"/>
  <sheetViews>
    <sheetView workbookViewId="0">
      <selection activeCell="C7" sqref="C7"/>
    </sheetView>
  </sheetViews>
  <sheetFormatPr defaultRowHeight="15" x14ac:dyDescent="0.25"/>
  <cols>
    <col min="1" max="1" width="20" style="39" customWidth="1"/>
    <col min="2" max="2" width="5.28515625" customWidth="1"/>
    <col min="3" max="3" width="6.7109375" customWidth="1"/>
    <col min="4" max="4" width="6.85546875" customWidth="1"/>
    <col min="5" max="5" width="7.42578125" customWidth="1"/>
    <col min="8" max="8" width="8.140625" customWidth="1"/>
    <col min="11" max="11" width="8.85546875" bestFit="1" customWidth="1"/>
    <col min="12" max="12" width="10" customWidth="1"/>
    <col min="13" max="13" width="7.5703125" customWidth="1"/>
    <col min="14" max="14" width="9.140625" bestFit="1" customWidth="1"/>
  </cols>
  <sheetData>
    <row r="1" spans="1:18" s="6" customFormat="1" ht="72.95" thickBot="1" x14ac:dyDescent="0.4">
      <c r="A1" s="1" t="s">
        <v>27</v>
      </c>
      <c r="B1" s="2" t="s">
        <v>1</v>
      </c>
      <c r="C1" s="3" t="s">
        <v>36</v>
      </c>
      <c r="D1" s="3" t="s">
        <v>24</v>
      </c>
      <c r="E1" s="3" t="s">
        <v>37</v>
      </c>
      <c r="F1" s="4" t="s">
        <v>38</v>
      </c>
      <c r="G1" s="3" t="s">
        <v>34</v>
      </c>
      <c r="H1" s="3" t="s">
        <v>35</v>
      </c>
      <c r="I1" s="3" t="s">
        <v>4</v>
      </c>
      <c r="J1" s="4" t="s">
        <v>42</v>
      </c>
      <c r="K1" s="3" t="s">
        <v>6</v>
      </c>
      <c r="L1" s="3" t="s">
        <v>39</v>
      </c>
      <c r="M1" s="3" t="s">
        <v>7</v>
      </c>
      <c r="N1" s="3" t="s">
        <v>8</v>
      </c>
      <c r="O1" s="5"/>
      <c r="P1" s="5"/>
      <c r="Q1" s="5"/>
      <c r="R1" s="5"/>
    </row>
    <row r="2" spans="1:18" thickBot="1" x14ac:dyDescent="0.4">
      <c r="A2" s="36" t="s">
        <v>9</v>
      </c>
      <c r="B2" s="8">
        <v>253</v>
      </c>
      <c r="C2" s="9">
        <v>64</v>
      </c>
      <c r="D2" s="10">
        <v>0.25296442687747034</v>
      </c>
      <c r="E2" s="11">
        <f>(D3*B2)-C2</f>
        <v>9.3333333333333428</v>
      </c>
      <c r="F2" s="12">
        <f>E2*2000</f>
        <v>18666.666666666686</v>
      </c>
      <c r="G2" s="9">
        <v>23</v>
      </c>
      <c r="H2" s="10">
        <f>G2/B2</f>
        <v>9.0909090909090912E-2</v>
      </c>
      <c r="I2" s="11">
        <f>(H3*B2)-G2</f>
        <v>6.3333333333333321</v>
      </c>
      <c r="J2" s="12">
        <f>I2*15000</f>
        <v>94999.999999999985</v>
      </c>
      <c r="K2" s="13">
        <f>C6*B2</f>
        <v>75900</v>
      </c>
      <c r="L2" s="34">
        <f>J2+F2</f>
        <v>113666.66666666667</v>
      </c>
      <c r="M2" s="10">
        <f>N2/K2</f>
        <v>0.49758454106280198</v>
      </c>
      <c r="N2" s="35">
        <f>L2-K2</f>
        <v>37766.666666666672</v>
      </c>
      <c r="O2" s="14"/>
      <c r="P2" s="14"/>
      <c r="Q2" s="14"/>
      <c r="R2" s="14"/>
    </row>
    <row r="3" spans="1:18" thickBot="1" x14ac:dyDescent="0.4">
      <c r="A3" s="37" t="s">
        <v>41</v>
      </c>
      <c r="B3" s="15">
        <v>69</v>
      </c>
      <c r="C3" s="17">
        <v>20</v>
      </c>
      <c r="D3" s="20">
        <v>0.28985507246376813</v>
      </c>
      <c r="E3" s="17"/>
      <c r="F3" s="18"/>
      <c r="G3" s="17">
        <v>8</v>
      </c>
      <c r="H3" s="20">
        <f>G3/B3</f>
        <v>0.11594202898550725</v>
      </c>
      <c r="I3" s="17"/>
      <c r="J3" s="18"/>
      <c r="K3" s="19"/>
      <c r="L3" s="19"/>
      <c r="M3" s="20"/>
      <c r="N3" s="17"/>
      <c r="O3" s="14"/>
      <c r="P3" s="14"/>
      <c r="Q3" s="14"/>
      <c r="R3" s="14"/>
    </row>
    <row r="5" spans="1:18" ht="14.45" x14ac:dyDescent="0.35">
      <c r="A5" s="38"/>
      <c r="B5" s="22"/>
      <c r="F5" s="41" t="s">
        <v>48</v>
      </c>
    </row>
    <row r="6" spans="1:18" ht="29.1" x14ac:dyDescent="0.35">
      <c r="A6" s="39" t="s">
        <v>19</v>
      </c>
      <c r="B6" t="s">
        <v>40</v>
      </c>
      <c r="C6" s="25">
        <v>300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Readmission</vt:lpstr>
      <vt:lpstr>Other</vt:lpstr>
      <vt:lpstr>Combined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Atkins</dc:creator>
  <cp:lastModifiedBy>Davis Baird</cp:lastModifiedBy>
  <dcterms:created xsi:type="dcterms:W3CDTF">2016-02-02T20:06:05Z</dcterms:created>
  <dcterms:modified xsi:type="dcterms:W3CDTF">2016-08-03T20:16:15Z</dcterms:modified>
</cp:coreProperties>
</file>